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styles.xml" ContentType="application/vnd.openxmlformats-officedocument.spreadsheetml.styles+xml"/>
  <Override PartName="/xl/worksheets/sheet2.xml" ContentType="application/vnd.openxmlformats-officedocument.spreadsheetml.worksheet+xml"/>
  <Override PartName="/xl/theme/theme1.xml" ContentType="application/vnd.openxmlformats-officedocument.theme+xml"/>
  <Override PartName="/xl/worksheets/sheet1.xml" ContentType="application/vnd.openxmlformats-officedocument.spreadsheetml.worksheet+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30" windowWidth="11430" windowHeight="8235" activeTab="1"/>
  </bookViews>
  <sheets>
    <sheet name="Summary" sheetId="1" r:id="rId1"/>
    <sheet name="Detail" sheetId="2" r:id="rId2"/>
  </sheets>
  <definedNames>
    <definedName name="_xlnm.Print_Area" localSheetId="1">Detail!$A$1:$O$12</definedName>
    <definedName name="_xlnm.Print_Titles" localSheetId="1">Detail!$3:$3</definedName>
  </definedNames>
  <calcPr calcId="125725" fullCalcOnLoad="1"/>
</workbook>
</file>

<file path=xl/calcChain.xml><?xml version="1.0" encoding="utf-8"?>
<calcChain xmlns="http://schemas.openxmlformats.org/spreadsheetml/2006/main">
  <c r="H10" i="2"/>
  <c r="H9"/>
  <c r="K9"/>
  <c r="L9"/>
  <c r="M9"/>
  <c r="H8"/>
  <c r="K8"/>
  <c r="L8"/>
  <c r="B11" i="1"/>
  <c r="I11" i="2"/>
  <c r="K6"/>
  <c r="L6"/>
  <c r="M6"/>
  <c r="K5"/>
  <c r="L5"/>
  <c r="M5"/>
  <c r="O5"/>
  <c r="K4"/>
  <c r="L4"/>
  <c r="M4"/>
  <c r="O4"/>
  <c r="N9"/>
  <c r="N11"/>
  <c r="I7"/>
  <c r="N7"/>
  <c r="K7"/>
  <c r="C17" i="1"/>
  <c r="L7" i="2"/>
  <c r="B17" i="1"/>
  <c r="D17"/>
  <c r="C8"/>
  <c r="C9"/>
  <c r="B8"/>
  <c r="B7"/>
  <c r="D7"/>
  <c r="C4"/>
  <c r="C5"/>
  <c r="D5"/>
  <c r="B4"/>
  <c r="D4"/>
  <c r="H7" i="2"/>
  <c r="J7"/>
  <c r="N12"/>
  <c r="I12"/>
  <c r="O9"/>
  <c r="B16" i="1"/>
  <c r="D16"/>
  <c r="C11"/>
  <c r="C18"/>
  <c r="D18"/>
  <c r="B3"/>
  <c r="D3"/>
  <c r="D9"/>
  <c r="D11"/>
  <c r="D8"/>
  <c r="M8" i="2"/>
  <c r="O6"/>
  <c r="M7"/>
  <c r="O8"/>
  <c r="O7"/>
  <c r="J11"/>
  <c r="J12"/>
  <c r="H11"/>
  <c r="K10"/>
  <c r="H12"/>
  <c r="L10"/>
  <c r="L11"/>
  <c r="L12"/>
  <c r="K11"/>
  <c r="K12"/>
  <c r="M10"/>
  <c r="M11"/>
  <c r="M12"/>
  <c r="O10"/>
  <c r="O11"/>
  <c r="O12"/>
</calcChain>
</file>

<file path=xl/sharedStrings.xml><?xml version="1.0" encoding="utf-8"?>
<sst xmlns="http://schemas.openxmlformats.org/spreadsheetml/2006/main" count="78" uniqueCount="56">
  <si>
    <t>Total GEF grant and fee allocation by fund and agency</t>
  </si>
  <si>
    <t>Fund</t>
  </si>
  <si>
    <t>Total</t>
  </si>
  <si>
    <t>UNEP</t>
  </si>
  <si>
    <t>ADB</t>
  </si>
  <si>
    <t>Fee</t>
  </si>
  <si>
    <t>Sub-total</t>
  </si>
  <si>
    <t>TOTAL</t>
  </si>
  <si>
    <t>Total GEF grant and fee allocation by fund and agency (summary)</t>
  </si>
  <si>
    <t>GEF TF grant*</t>
  </si>
  <si>
    <t>SCCF grant*</t>
  </si>
  <si>
    <t>GEF Grant*</t>
  </si>
  <si>
    <t>Pilot Asia-Pacific Climate Technology Network and Finance Center</t>
  </si>
  <si>
    <t>Project Framework</t>
  </si>
  <si>
    <t>Project Component</t>
  </si>
  <si>
    <t>GEF Focal Area Objective</t>
  </si>
  <si>
    <t>Lead Agency</t>
  </si>
  <si>
    <t>Grant Type</t>
  </si>
  <si>
    <t>Expected Outcomes</t>
  </si>
  <si>
    <t>Expected Outputs</t>
  </si>
  <si>
    <t>GEFTF
($)</t>
  </si>
  <si>
    <t>SCCF
($)</t>
  </si>
  <si>
    <t>Total GEF Grant  ($)</t>
  </si>
  <si>
    <t>Indicative Cofinancing 
($)</t>
  </si>
  <si>
    <t>Facilitating a  network of national and regional centers, networks, organizations, and initiatives</t>
  </si>
  <si>
    <t>CCM-1, CCM-2, CCM-3, CCM-4</t>
  </si>
  <si>
    <t>TA</t>
  </si>
  <si>
    <t>1.1 Increased collaboration for transfer of climate technologies between national thematic or sector/technology specific centers/institutions</t>
  </si>
  <si>
    <t>Regional and thematic expert groups to advise governments on technology transfer for low-carbon and climate-resilient development
Increased number of public-private partnerships 
Increased national and regional  collaboration (including partnerships) between key players/actors for low-carbon and climate-resilient development 
Increased south-south and north-south cooperation for climate technology transfer</t>
  </si>
  <si>
    <t>2.1 Thematic and technology specific institutions and networks capable of providing environmentally sustainable technology (EST) transfer services to governments, financial institutions, public and private technology developers/providers are strengthened (or created) at national and regional levels</t>
  </si>
  <si>
    <t>Design, development and implementation of country-driven EST transfer policies, programs, demonstration projects, and scale-up strategies</t>
  </si>
  <si>
    <t xml:space="preserve">Catalyzing investments in EST deployment </t>
  </si>
  <si>
    <t>Inv</t>
  </si>
  <si>
    <t xml:space="preserve">5.1 Increased investments in ESTs  (e.g. energy efficiency, renewable energy such as solar, small wind, efficient transport, and adaptation technologies in water and health sectors), including investments by venture capital funds
5.2 ESTs successfully deployed
</t>
  </si>
  <si>
    <t>Financing mobilized for EST products
Investments made in venture firms with EST products  
Note: $64 million co-financing from ADB consists of $60 million equity and $4 million grant for TA</t>
  </si>
  <si>
    <t>Establishing a "marketplace" of owners and users of low-carbon technologies to facilitate their transfer</t>
  </si>
  <si>
    <t>6.1 Demonstration of the assisted broker model for transfer of  low-carbon technologies that can be    scaled up and replicated in other regions</t>
  </si>
  <si>
    <t>Transfer of  low-carbon technologies with significant replicability
The platform and documentation for a full-fledged EST marketplace</t>
  </si>
  <si>
    <t>Sub-total UNEP</t>
  </si>
  <si>
    <t>Sub-total ADB</t>
  </si>
  <si>
    <t>Total GEF ($)</t>
  </si>
  <si>
    <t>Grand total ($)</t>
  </si>
  <si>
    <t>Building/strengthening national and regional technology transfer centers and centers of excellence</t>
  </si>
  <si>
    <t>Project Management Cost</t>
  </si>
  <si>
    <t>Agency Fee</t>
  </si>
  <si>
    <t>CCM-1, CCM-2, CCM-3</t>
  </si>
  <si>
    <t xml:space="preserve"> Agency Fee 10% ($)</t>
  </si>
  <si>
    <t>Covered through UNEP in kind contribution</t>
  </si>
  <si>
    <t>*Note: GEF TF and SCCF grant figures include grant allocation and project management costs</t>
  </si>
  <si>
    <t xml:space="preserve">CCM-1, CCM-2, CCM-3, CCM-4, CCA-3 </t>
  </si>
  <si>
    <t xml:space="preserve">Specialized institutions mandated by governments to act as  focal points for information, advice and expertise for low- carbon and climate-resilient development and climate technology transfer
User-friendly, cost-effective and reliable facilities for EST investment promotion and project development covering: tech-entrepreneurship development and green productivity; technology trade communities; searchable databases on ESTs, service investment and business opportunities; and project management workspaces for geographically 
Climate change focal points and representatives from the national climate change offices  are able to better identify the links between  low- carbon and climate- resilient development and technology transfer
Strengthened capability of institutions and  professionals for designing, implementing, operating and monitoring climate mitigation and adaptation measures and market transformation mechanisms/initiatives for technology transfer needs
</t>
  </si>
  <si>
    <t xml:space="preserve">Integrating climate technology financing needs into national development strategies, plans, and investment priorities </t>
  </si>
  <si>
    <t>3.1 Long-term growth in national, regional and global demand for investments in ESTs is established
3.2 Enabling policy environment and mechanisms created for  transfer of climate technologies
3.3  Enhanced enabling environment to support adaptation-related technology transfer</t>
  </si>
  <si>
    <t xml:space="preserve">4.1 Development and transfer of climate technologies identified as part of national development priorities 
</t>
  </si>
  <si>
    <t xml:space="preserve">National development strategies which identify policies to facilitate investments in climate technologies
</t>
  </si>
  <si>
    <t xml:space="preserve">Country-driven EST transfer policies, programmes, demonstration projects and scale-up strategies
National and regional standards and regulations for identified priority climate technologies
Cost-effective mechanisms, adapted to individual country conditions, for leveraging increased public and private investments in climate technologies
NAMA/NAPA-linked subsidies and other financial incentives aimed at reducing EST project development/transaction costs
</t>
  </si>
</sst>
</file>

<file path=xl/styles.xml><?xml version="1.0" encoding="utf-8"?>
<styleSheet xmlns="http://schemas.openxmlformats.org/spreadsheetml/2006/main">
  <numFmts count="2">
    <numFmt numFmtId="43" formatCode="_(* #,##0.00_);_(* \(#,##0.00\);_(* &quot;-&quot;??_);_(@_)"/>
    <numFmt numFmtId="164" formatCode="_(* #,##0_);_(* \(#,##0\);_(* &quot;-&quot;??_);_(@_)"/>
  </numFmts>
  <fonts count="9">
    <font>
      <sz val="11"/>
      <color theme="1"/>
      <name val="Calibri"/>
      <family val="2"/>
      <scheme val="minor"/>
    </font>
    <font>
      <sz val="11"/>
      <color theme="1"/>
      <name val="Calibri"/>
      <family val="2"/>
      <scheme val="minor"/>
    </font>
    <font>
      <b/>
      <sz val="11"/>
      <color theme="1"/>
      <name val="Calibri"/>
      <family val="2"/>
      <scheme val="minor"/>
    </font>
    <font>
      <b/>
      <sz val="11"/>
      <color theme="1"/>
      <name val="Times New Roman"/>
      <family val="1"/>
    </font>
    <font>
      <sz val="11"/>
      <color theme="1"/>
      <name val="Times New Roman"/>
      <family val="1"/>
    </font>
    <font>
      <sz val="10"/>
      <color theme="1"/>
      <name val="Times New Roman"/>
      <family val="1"/>
    </font>
    <font>
      <sz val="11"/>
      <color theme="1"/>
      <name val="Tahoma"/>
      <family val="2"/>
    </font>
    <font>
      <b/>
      <sz val="10"/>
      <color theme="1"/>
      <name val="Times New Roman"/>
      <family val="1"/>
    </font>
    <font>
      <b/>
      <sz val="12"/>
      <color theme="1"/>
      <name val="Times New Roman"/>
      <family val="1"/>
    </font>
  </fonts>
  <fills count="6">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rgb="FFFFFF00"/>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71">
    <xf numFmtId="0" fontId="0" fillId="0" borderId="0" xfId="0"/>
    <xf numFmtId="0" fontId="2" fillId="0" borderId="0" xfId="0" applyFont="1"/>
    <xf numFmtId="0" fontId="2" fillId="2" borderId="0" xfId="0" applyFont="1" applyFill="1"/>
    <xf numFmtId="0" fontId="2" fillId="2" borderId="0" xfId="0" applyFont="1" applyFill="1" applyAlignment="1">
      <alignment horizontal="center"/>
    </xf>
    <xf numFmtId="164" fontId="2" fillId="0" borderId="0" xfId="1" applyNumberFormat="1" applyFont="1"/>
    <xf numFmtId="164" fontId="1" fillId="0" borderId="0" xfId="1" applyNumberFormat="1" applyFont="1"/>
    <xf numFmtId="164" fontId="0" fillId="0" borderId="0" xfId="0" applyNumberFormat="1"/>
    <xf numFmtId="164" fontId="2" fillId="0" borderId="0" xfId="0" applyNumberFormat="1" applyFont="1"/>
    <xf numFmtId="0" fontId="3" fillId="0" borderId="0" xfId="0" applyFont="1"/>
    <xf numFmtId="0" fontId="4" fillId="0" borderId="0" xfId="0" applyFont="1"/>
    <xf numFmtId="0" fontId="5" fillId="0" borderId="0" xfId="0" applyFont="1"/>
    <xf numFmtId="4" fontId="6" fillId="0" borderId="0" xfId="0" applyNumberFormat="1" applyFont="1"/>
    <xf numFmtId="10" fontId="1" fillId="0" borderId="0" xfId="2" applyNumberFormat="1" applyFont="1"/>
    <xf numFmtId="0" fontId="7" fillId="3" borderId="1" xfId="0" applyFont="1" applyFill="1" applyBorder="1" applyAlignment="1">
      <alignment horizontal="center" vertical="center" wrapText="1"/>
    </xf>
    <xf numFmtId="0" fontId="0" fillId="0" borderId="0" xfId="0" applyAlignment="1">
      <alignment vertical="center" wrapText="1"/>
    </xf>
    <xf numFmtId="0" fontId="0" fillId="0" borderId="0" xfId="0" applyAlignment="1">
      <alignment vertical="center"/>
    </xf>
    <xf numFmtId="0" fontId="5" fillId="0" borderId="1" xfId="0" applyFont="1" applyBorder="1" applyAlignment="1">
      <alignment horizontal="left" vertical="top" wrapText="1"/>
    </xf>
    <xf numFmtId="0" fontId="5" fillId="0" borderId="1" xfId="0" applyFont="1" applyBorder="1" applyAlignment="1">
      <alignment horizontal="center" vertical="top" wrapText="1"/>
    </xf>
    <xf numFmtId="0" fontId="5" fillId="0" borderId="1" xfId="0" applyFont="1" applyBorder="1" applyAlignment="1">
      <alignment vertical="top" wrapText="1"/>
    </xf>
    <xf numFmtId="164" fontId="5" fillId="0" borderId="1" xfId="1" applyNumberFormat="1" applyFont="1" applyBorder="1" applyAlignment="1">
      <alignment horizontal="right" vertical="top" wrapText="1"/>
    </xf>
    <xf numFmtId="0" fontId="5" fillId="0" borderId="1" xfId="0" applyFont="1" applyBorder="1" applyAlignment="1">
      <alignment vertical="center" wrapText="1"/>
    </xf>
    <xf numFmtId="0" fontId="5" fillId="0" borderId="1" xfId="0" applyFont="1" applyBorder="1" applyAlignment="1">
      <alignment horizontal="center" vertical="top"/>
    </xf>
    <xf numFmtId="164" fontId="5" fillId="0" borderId="1" xfId="1" applyNumberFormat="1" applyFont="1" applyBorder="1" applyAlignment="1">
      <alignment horizontal="right" vertical="top"/>
    </xf>
    <xf numFmtId="0" fontId="5" fillId="0" borderId="2" xfId="0" applyFont="1" applyBorder="1" applyAlignment="1">
      <alignment vertical="top" wrapText="1"/>
    </xf>
    <xf numFmtId="164" fontId="5" fillId="0" borderId="2" xfId="1" applyNumberFormat="1" applyFont="1" applyBorder="1" applyAlignment="1">
      <alignment horizontal="right" vertical="top"/>
    </xf>
    <xf numFmtId="0" fontId="5" fillId="0" borderId="2" xfId="0" applyFont="1" applyBorder="1" applyAlignment="1">
      <alignment horizontal="center" vertical="top"/>
    </xf>
    <xf numFmtId="164" fontId="5" fillId="0" borderId="2" xfId="1" applyNumberFormat="1" applyFont="1" applyBorder="1" applyAlignment="1">
      <alignment horizontal="right" vertical="top" wrapText="1"/>
    </xf>
    <xf numFmtId="0" fontId="0" fillId="0" borderId="0" xfId="0" applyAlignment="1">
      <alignment horizontal="left"/>
    </xf>
    <xf numFmtId="0" fontId="0" fillId="0" borderId="0" xfId="0" applyAlignment="1">
      <alignment horizontal="right"/>
    </xf>
    <xf numFmtId="9" fontId="1" fillId="0" borderId="0" xfId="2" applyFont="1" applyAlignment="1">
      <alignment horizontal="left"/>
    </xf>
    <xf numFmtId="43" fontId="0" fillId="0" borderId="0" xfId="0" applyNumberFormat="1" applyAlignment="1">
      <alignment horizontal="left"/>
    </xf>
    <xf numFmtId="164" fontId="0" fillId="0" borderId="0" xfId="0" applyNumberFormat="1" applyAlignment="1">
      <alignment horizontal="right"/>
    </xf>
    <xf numFmtId="164" fontId="1" fillId="0" borderId="0" xfId="1" applyNumberFormat="1" applyFont="1" applyAlignment="1">
      <alignment horizontal="left"/>
    </xf>
    <xf numFmtId="9" fontId="1" fillId="0" borderId="0" xfId="2" applyFont="1"/>
    <xf numFmtId="2" fontId="0" fillId="0" borderId="0" xfId="0" applyNumberFormat="1"/>
    <xf numFmtId="0" fontId="5" fillId="0" borderId="2" xfId="0" applyFont="1" applyBorder="1" applyAlignment="1">
      <alignment horizontal="left" vertical="top" wrapText="1"/>
    </xf>
    <xf numFmtId="0" fontId="5" fillId="0" borderId="2" xfId="0" applyFont="1" applyBorder="1" applyAlignment="1">
      <alignment horizontal="center" vertical="top" wrapText="1"/>
    </xf>
    <xf numFmtId="0" fontId="7" fillId="4" borderId="1" xfId="0" applyFont="1" applyFill="1" applyBorder="1" applyAlignment="1">
      <alignment vertical="center" wrapText="1"/>
    </xf>
    <xf numFmtId="164" fontId="7" fillId="4" borderId="1" xfId="1" applyNumberFormat="1" applyFont="1" applyFill="1" applyBorder="1" applyAlignment="1">
      <alignment horizontal="right" vertical="top"/>
    </xf>
    <xf numFmtId="164" fontId="7" fillId="4" borderId="1" xfId="1" applyNumberFormat="1" applyFont="1" applyFill="1" applyBorder="1" applyAlignment="1">
      <alignment horizontal="center" vertical="top"/>
    </xf>
    <xf numFmtId="164" fontId="7" fillId="4" borderId="1" xfId="1" applyNumberFormat="1" applyFont="1" applyFill="1" applyBorder="1" applyAlignment="1">
      <alignment horizontal="right" vertical="top" wrapText="1"/>
    </xf>
    <xf numFmtId="0" fontId="5" fillId="5" borderId="1" xfId="0" applyFont="1" applyFill="1" applyBorder="1" applyAlignment="1">
      <alignment horizontal="center" vertical="center" wrapText="1"/>
    </xf>
    <xf numFmtId="0" fontId="5" fillId="5" borderId="1" xfId="0" applyFont="1" applyFill="1" applyBorder="1" applyAlignment="1">
      <alignment horizontal="left" vertical="top" wrapText="1"/>
    </xf>
    <xf numFmtId="0" fontId="5" fillId="5" borderId="1" xfId="0" applyFont="1" applyFill="1" applyBorder="1" applyAlignment="1">
      <alignment horizontal="center" vertical="top" wrapText="1"/>
    </xf>
    <xf numFmtId="0" fontId="5" fillId="5" borderId="1" xfId="0" applyFont="1" applyFill="1" applyBorder="1" applyAlignment="1">
      <alignment vertical="top" wrapText="1"/>
    </xf>
    <xf numFmtId="164" fontId="5" fillId="5" borderId="1" xfId="1" applyNumberFormat="1" applyFont="1" applyFill="1" applyBorder="1" applyAlignment="1">
      <alignment horizontal="right" vertical="top" wrapText="1"/>
    </xf>
    <xf numFmtId="0" fontId="5" fillId="5" borderId="1" xfId="0" applyFont="1" applyFill="1" applyBorder="1" applyAlignment="1">
      <alignment vertical="center" wrapText="1"/>
    </xf>
    <xf numFmtId="0" fontId="5" fillId="5" borderId="1" xfId="0" applyFont="1" applyFill="1" applyBorder="1" applyAlignment="1">
      <alignment horizontal="center" vertical="top"/>
    </xf>
    <xf numFmtId="164" fontId="5" fillId="5" borderId="1" xfId="1" applyNumberFormat="1" applyFont="1" applyFill="1" applyBorder="1" applyAlignment="1">
      <alignment horizontal="right" vertical="top"/>
    </xf>
    <xf numFmtId="164" fontId="5" fillId="5" borderId="1" xfId="1" applyNumberFormat="1" applyFont="1" applyFill="1" applyBorder="1" applyAlignment="1">
      <alignment horizontal="center" vertical="top"/>
    </xf>
    <xf numFmtId="0" fontId="0" fillId="5" borderId="0" xfId="0" applyFill="1"/>
    <xf numFmtId="164" fontId="0" fillId="5" borderId="0" xfId="0" applyNumberFormat="1" applyFill="1"/>
    <xf numFmtId="0" fontId="2" fillId="4" borderId="1" xfId="0" applyFont="1" applyFill="1" applyBorder="1" applyAlignment="1">
      <alignment vertical="center" wrapText="1"/>
    </xf>
    <xf numFmtId="0" fontId="5" fillId="0" borderId="2" xfId="0" applyFont="1" applyBorder="1" applyAlignment="1">
      <alignment vertical="center" wrapText="1"/>
    </xf>
    <xf numFmtId="0" fontId="7" fillId="3" borderId="1" xfId="0" applyFont="1" applyFill="1" applyBorder="1" applyAlignment="1">
      <alignment horizontal="center" vertical="center" wrapText="1"/>
    </xf>
    <xf numFmtId="37" fontId="5" fillId="5" borderId="1" xfId="1" applyNumberFormat="1" applyFont="1" applyFill="1" applyBorder="1" applyAlignment="1">
      <alignment horizontal="center" vertical="top" wrapText="1"/>
    </xf>
    <xf numFmtId="37" fontId="5" fillId="5" borderId="1" xfId="1" applyNumberFormat="1" applyFont="1" applyFill="1" applyBorder="1" applyAlignment="1">
      <alignment horizontal="right" vertical="top" wrapText="1"/>
    </xf>
    <xf numFmtId="37" fontId="5" fillId="5" borderId="1" xfId="1" applyNumberFormat="1" applyFont="1" applyFill="1" applyBorder="1" applyAlignment="1">
      <alignment horizontal="right" vertical="top"/>
    </xf>
    <xf numFmtId="37" fontId="5" fillId="0" borderId="1" xfId="1" applyNumberFormat="1" applyFont="1" applyBorder="1" applyAlignment="1">
      <alignment horizontal="center" vertical="top"/>
    </xf>
    <xf numFmtId="37" fontId="5" fillId="0" borderId="1" xfId="1" applyNumberFormat="1" applyFont="1" applyBorder="1" applyAlignment="1">
      <alignment horizontal="right" vertical="top" wrapText="1"/>
    </xf>
    <xf numFmtId="37" fontId="5" fillId="0" borderId="2" xfId="1" applyNumberFormat="1" applyFont="1" applyBorder="1" applyAlignment="1">
      <alignment horizontal="center" vertical="top"/>
    </xf>
    <xf numFmtId="37" fontId="5" fillId="0" borderId="2" xfId="1" applyNumberFormat="1" applyFont="1" applyBorder="1" applyAlignment="1">
      <alignment horizontal="right" vertical="top" wrapText="1"/>
    </xf>
    <xf numFmtId="164" fontId="7" fillId="4" borderId="1" xfId="1" applyNumberFormat="1" applyFont="1" applyFill="1" applyBorder="1"/>
    <xf numFmtId="0" fontId="7" fillId="3" borderId="1" xfId="0" applyFont="1" applyFill="1" applyBorder="1" applyAlignment="1">
      <alignment horizontal="center" vertical="center" wrapText="1"/>
    </xf>
    <xf numFmtId="0" fontId="8" fillId="0" borderId="0" xfId="0" applyFont="1"/>
    <xf numFmtId="164" fontId="8" fillId="3" borderId="1" xfId="1" applyNumberFormat="1" applyFont="1" applyFill="1" applyBorder="1" applyAlignment="1">
      <alignment horizontal="left"/>
    </xf>
    <xf numFmtId="164" fontId="0" fillId="0" borderId="0" xfId="0" applyNumberFormat="1" applyAlignment="1">
      <alignment horizontal="left"/>
    </xf>
    <xf numFmtId="0" fontId="7" fillId="3" borderId="1" xfId="0" applyFont="1" applyFill="1" applyBorder="1" applyAlignment="1">
      <alignment horizontal="center" vertical="center" wrapText="1"/>
    </xf>
    <xf numFmtId="164" fontId="7" fillId="4" borderId="1" xfId="0" applyNumberFormat="1" applyFont="1" applyFill="1" applyBorder="1" applyAlignment="1">
      <alignment horizontal="center"/>
    </xf>
    <xf numFmtId="0" fontId="7" fillId="4" borderId="1" xfId="0" applyFont="1" applyFill="1" applyBorder="1" applyAlignment="1">
      <alignment horizontal="center" vertical="center" wrapText="1"/>
    </xf>
    <xf numFmtId="0" fontId="8" fillId="3" borderId="1" xfId="0" applyFont="1" applyFill="1" applyBorder="1" applyAlignment="1">
      <alignment horizontal="center"/>
    </xf>
  </cellXfs>
  <cellStyles count="3">
    <cellStyle name="Comma" xfId="1" builtinId="3"/>
    <cellStyle name="Normal" xfId="0" builtinId="0"/>
    <cellStyle name="Percent" xfId="2" builtinId="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D21"/>
  <sheetViews>
    <sheetView workbookViewId="0">
      <selection activeCell="I18" sqref="I18"/>
    </sheetView>
  </sheetViews>
  <sheetFormatPr defaultRowHeight="15"/>
  <cols>
    <col min="1" max="1" width="16.42578125" customWidth="1"/>
    <col min="2" max="4" width="15" customWidth="1"/>
  </cols>
  <sheetData>
    <row r="1" spans="1:4">
      <c r="A1" s="1" t="s">
        <v>0</v>
      </c>
    </row>
    <row r="2" spans="1:4">
      <c r="A2" s="2" t="s">
        <v>1</v>
      </c>
      <c r="B2" s="3" t="s">
        <v>2</v>
      </c>
      <c r="C2" s="3" t="s">
        <v>3</v>
      </c>
      <c r="D2" s="3" t="s">
        <v>4</v>
      </c>
    </row>
    <row r="3" spans="1:4">
      <c r="A3" s="4" t="s">
        <v>9</v>
      </c>
      <c r="B3" s="5">
        <f>B5-B4</f>
        <v>9090909.0909090918</v>
      </c>
      <c r="C3" s="5">
        <v>3000000</v>
      </c>
      <c r="D3" s="5">
        <f>B3-C3</f>
        <v>6090909.0909090918</v>
      </c>
    </row>
    <row r="4" spans="1:4">
      <c r="A4" t="s">
        <v>44</v>
      </c>
      <c r="B4" s="5">
        <f>B5*1/11</f>
        <v>909090.90909090906</v>
      </c>
      <c r="C4" s="5">
        <f>C3*0.1</f>
        <v>300000</v>
      </c>
      <c r="D4" s="5">
        <f>B4-C4</f>
        <v>609090.90909090906</v>
      </c>
    </row>
    <row r="5" spans="1:4">
      <c r="A5" t="s">
        <v>6</v>
      </c>
      <c r="B5" s="6">
        <v>10000000</v>
      </c>
      <c r="C5" s="5">
        <f>SUM(C3:C4)</f>
        <v>3300000</v>
      </c>
      <c r="D5" s="5">
        <f>B5-C5</f>
        <v>6700000</v>
      </c>
    </row>
    <row r="6" spans="1:4">
      <c r="C6" s="5"/>
      <c r="D6" s="5"/>
    </row>
    <row r="7" spans="1:4">
      <c r="A7" s="4" t="s">
        <v>10</v>
      </c>
      <c r="B7" s="5">
        <f>B9-B8</f>
        <v>1818181.8181818181</v>
      </c>
      <c r="C7" s="5">
        <v>250000</v>
      </c>
      <c r="D7" s="5">
        <f>B7-C7</f>
        <v>1568181.8181818181</v>
      </c>
    </row>
    <row r="8" spans="1:4">
      <c r="A8" t="s">
        <v>44</v>
      </c>
      <c r="B8" s="5">
        <f>B9*1/11</f>
        <v>181818.18181818182</v>
      </c>
      <c r="C8" s="5">
        <f>C7*0.1</f>
        <v>25000</v>
      </c>
      <c r="D8" s="5">
        <f>B8-C8</f>
        <v>156818.18181818182</v>
      </c>
    </row>
    <row r="9" spans="1:4">
      <c r="A9" t="s">
        <v>6</v>
      </c>
      <c r="B9" s="6">
        <v>2000000</v>
      </c>
      <c r="C9" s="5">
        <f>SUM(C7:C8)</f>
        <v>275000</v>
      </c>
      <c r="D9" s="5">
        <f>B9-C9</f>
        <v>1725000</v>
      </c>
    </row>
    <row r="10" spans="1:4">
      <c r="C10" s="5"/>
      <c r="D10" s="5"/>
    </row>
    <row r="11" spans="1:4">
      <c r="A11" s="1" t="s">
        <v>7</v>
      </c>
      <c r="B11" s="7">
        <f>B5+B9</f>
        <v>12000000</v>
      </c>
      <c r="C11" s="7">
        <f>C5+C9</f>
        <v>3575000</v>
      </c>
      <c r="D11" s="7">
        <f>D5+D9</f>
        <v>8425000</v>
      </c>
    </row>
    <row r="12" spans="1:4">
      <c r="A12" s="1"/>
      <c r="B12" s="7"/>
      <c r="C12" s="7"/>
      <c r="D12" s="7"/>
    </row>
    <row r="14" spans="1:4">
      <c r="A14" s="1" t="s">
        <v>8</v>
      </c>
    </row>
    <row r="15" spans="1:4">
      <c r="A15" s="2"/>
      <c r="B15" s="3" t="s">
        <v>2</v>
      </c>
      <c r="C15" s="3" t="s">
        <v>3</v>
      </c>
      <c r="D15" s="3" t="s">
        <v>4</v>
      </c>
    </row>
    <row r="16" spans="1:4">
      <c r="A16" t="s">
        <v>11</v>
      </c>
      <c r="B16" s="5">
        <f>B18-B17</f>
        <v>10909090.90909091</v>
      </c>
      <c r="C16" s="5">
        <v>3250000</v>
      </c>
      <c r="D16" s="6">
        <f>B16-C16</f>
        <v>7659090.9090909101</v>
      </c>
    </row>
    <row r="17" spans="1:4">
      <c r="A17" t="s">
        <v>5</v>
      </c>
      <c r="B17" s="5">
        <f>B18*1/11</f>
        <v>1090909.0909090908</v>
      </c>
      <c r="C17" s="5">
        <f>C16*0.1</f>
        <v>325000</v>
      </c>
      <c r="D17" s="6">
        <f>B17-C17</f>
        <v>765909.09090909082</v>
      </c>
    </row>
    <row r="18" spans="1:4">
      <c r="A18" s="1" t="s">
        <v>7</v>
      </c>
      <c r="B18" s="4">
        <v>12000000</v>
      </c>
      <c r="C18" s="4">
        <f>SUM(C16:C17)</f>
        <v>3575000</v>
      </c>
      <c r="D18" s="7">
        <f>B18-C18</f>
        <v>8425000</v>
      </c>
    </row>
    <row r="21" spans="1:4">
      <c r="A21" t="s">
        <v>48</v>
      </c>
    </row>
  </sheetData>
  <printOptions horizontalCentered="1"/>
  <pageMargins left="0.7" right="0.7" top="0.75" bottom="0.75" header="0.3" footer="0.3"/>
  <pageSetup scale="110" orientation="landscape" verticalDpi="0" r:id="rId1"/>
</worksheet>
</file>

<file path=xl/worksheets/sheet2.xml><?xml version="1.0" encoding="utf-8"?>
<worksheet xmlns="http://schemas.openxmlformats.org/spreadsheetml/2006/main" xmlns:r="http://schemas.openxmlformats.org/officeDocument/2006/relationships">
  <dimension ref="A1:U23"/>
  <sheetViews>
    <sheetView tabSelected="1" zoomScale="75" zoomScaleNormal="75" workbookViewId="0">
      <pane xSplit="4" ySplit="3" topLeftCell="H4" activePane="bottomRight" state="frozenSplit"/>
      <selection pane="topRight" activeCell="E1" sqref="E1"/>
      <selection pane="bottomLeft" activeCell="B4" sqref="B4"/>
      <selection pane="bottomRight" activeCell="O6" sqref="O6"/>
    </sheetView>
  </sheetViews>
  <sheetFormatPr defaultRowHeight="15"/>
  <cols>
    <col min="1" max="1" width="2.42578125" customWidth="1"/>
    <col min="2" max="2" width="19.85546875" customWidth="1"/>
    <col min="3" max="3" width="9.7109375" customWidth="1"/>
    <col min="4" max="4" width="8.5703125" customWidth="1"/>
    <col min="5" max="5" width="7.85546875" customWidth="1"/>
    <col min="6" max="6" width="27.5703125" customWidth="1"/>
    <col min="7" max="7" width="55.85546875" customWidth="1"/>
    <col min="8" max="8" width="12.85546875" customWidth="1"/>
    <col min="9" max="9" width="14.7109375" customWidth="1"/>
    <col min="10" max="10" width="14.28515625" customWidth="1"/>
    <col min="11" max="11" width="13.28515625" customWidth="1"/>
    <col min="12" max="12" width="12.5703125" customWidth="1"/>
    <col min="13" max="13" width="13.140625" customWidth="1"/>
    <col min="14" max="14" width="15.42578125" customWidth="1"/>
    <col min="15" max="15" width="13" customWidth="1"/>
    <col min="17" max="17" width="11.28515625" bestFit="1" customWidth="1"/>
    <col min="18" max="18" width="9.85546875" bestFit="1" customWidth="1"/>
  </cols>
  <sheetData>
    <row r="1" spans="1:21">
      <c r="A1" s="8" t="s">
        <v>12</v>
      </c>
      <c r="B1" s="9"/>
      <c r="C1" s="9"/>
      <c r="D1" s="10"/>
      <c r="E1" s="10"/>
      <c r="F1" s="10"/>
      <c r="G1" s="10"/>
      <c r="H1" s="10"/>
      <c r="I1" s="10"/>
      <c r="J1" s="10"/>
      <c r="K1" s="10"/>
      <c r="L1" s="10"/>
      <c r="M1" s="10"/>
      <c r="N1" s="10"/>
      <c r="O1" s="10"/>
    </row>
    <row r="2" spans="1:21">
      <c r="A2" s="9" t="s">
        <v>13</v>
      </c>
      <c r="B2" s="9"/>
      <c r="C2" s="9"/>
      <c r="D2" s="10"/>
      <c r="E2" s="10"/>
      <c r="F2" s="10"/>
      <c r="G2" s="11"/>
      <c r="H2" s="12"/>
      <c r="I2" s="12"/>
      <c r="J2" s="12"/>
      <c r="K2" s="10"/>
      <c r="L2" s="10"/>
      <c r="M2" s="10"/>
      <c r="N2" s="10"/>
      <c r="O2" s="10"/>
    </row>
    <row r="3" spans="1:21" ht="54.75" customHeight="1">
      <c r="A3" s="67" t="s">
        <v>14</v>
      </c>
      <c r="B3" s="67"/>
      <c r="C3" s="13" t="s">
        <v>15</v>
      </c>
      <c r="D3" s="13" t="s">
        <v>16</v>
      </c>
      <c r="E3" s="13" t="s">
        <v>17</v>
      </c>
      <c r="F3" s="13" t="s">
        <v>18</v>
      </c>
      <c r="G3" s="13" t="s">
        <v>19</v>
      </c>
      <c r="H3" s="13" t="s">
        <v>20</v>
      </c>
      <c r="I3" s="13" t="s">
        <v>21</v>
      </c>
      <c r="J3" s="54" t="s">
        <v>43</v>
      </c>
      <c r="K3" s="13" t="s">
        <v>22</v>
      </c>
      <c r="L3" s="63" t="s">
        <v>46</v>
      </c>
      <c r="M3" s="13" t="s">
        <v>40</v>
      </c>
      <c r="N3" s="13" t="s">
        <v>23</v>
      </c>
      <c r="O3" s="13" t="s">
        <v>41</v>
      </c>
      <c r="P3" s="14"/>
      <c r="Q3" s="14"/>
      <c r="R3" s="14"/>
      <c r="S3" s="14"/>
      <c r="T3" s="14"/>
      <c r="U3" s="15"/>
    </row>
    <row r="4" spans="1:21" ht="147" customHeight="1">
      <c r="A4" s="41">
        <v>1</v>
      </c>
      <c r="B4" s="42" t="s">
        <v>24</v>
      </c>
      <c r="C4" s="43" t="s">
        <v>25</v>
      </c>
      <c r="D4" s="43" t="s">
        <v>3</v>
      </c>
      <c r="E4" s="43" t="s">
        <v>26</v>
      </c>
      <c r="F4" s="44" t="s">
        <v>27</v>
      </c>
      <c r="G4" s="44" t="s">
        <v>28</v>
      </c>
      <c r="H4" s="45">
        <v>1000000</v>
      </c>
      <c r="I4" s="55">
        <v>0</v>
      </c>
      <c r="J4" s="56" t="s">
        <v>47</v>
      </c>
      <c r="K4" s="56">
        <f>SUM(H4:J4)</f>
        <v>1000000</v>
      </c>
      <c r="L4" s="56">
        <f>0.1*K4</f>
        <v>100000</v>
      </c>
      <c r="M4" s="56">
        <f>K4+L4</f>
        <v>1100000</v>
      </c>
      <c r="N4" s="56">
        <v>2000000</v>
      </c>
      <c r="O4" s="56">
        <f>M4+N4</f>
        <v>3100000</v>
      </c>
      <c r="P4" s="14"/>
      <c r="Q4" s="14"/>
      <c r="R4" s="14"/>
      <c r="S4" s="14"/>
      <c r="T4" s="14"/>
      <c r="U4" s="15"/>
    </row>
    <row r="5" spans="1:21" ht="246" customHeight="1">
      <c r="A5" s="46">
        <v>2</v>
      </c>
      <c r="B5" s="42" t="s">
        <v>42</v>
      </c>
      <c r="C5" s="43" t="s">
        <v>25</v>
      </c>
      <c r="D5" s="47" t="s">
        <v>3</v>
      </c>
      <c r="E5" s="47" t="s">
        <v>26</v>
      </c>
      <c r="F5" s="44" t="s">
        <v>29</v>
      </c>
      <c r="G5" s="42" t="s">
        <v>50</v>
      </c>
      <c r="H5" s="45">
        <v>1000000</v>
      </c>
      <c r="I5" s="55">
        <v>0</v>
      </c>
      <c r="J5" s="56" t="s">
        <v>47</v>
      </c>
      <c r="K5" s="56">
        <f>SUM(H5:J5)</f>
        <v>1000000</v>
      </c>
      <c r="L5" s="56">
        <f>0.1*K5</f>
        <v>100000</v>
      </c>
      <c r="M5" s="56">
        <f>K5+L5</f>
        <v>1100000</v>
      </c>
      <c r="N5" s="57">
        <v>2100000</v>
      </c>
      <c r="O5" s="56">
        <f>M5+N5</f>
        <v>3200000</v>
      </c>
    </row>
    <row r="6" spans="1:21" s="50" customFormat="1" ht="171" customHeight="1">
      <c r="A6" s="46">
        <v>3</v>
      </c>
      <c r="B6" s="42" t="s">
        <v>30</v>
      </c>
      <c r="C6" s="43" t="s">
        <v>49</v>
      </c>
      <c r="D6" s="47" t="s">
        <v>3</v>
      </c>
      <c r="E6" s="47" t="s">
        <v>26</v>
      </c>
      <c r="F6" s="44" t="s">
        <v>52</v>
      </c>
      <c r="G6" s="42" t="s">
        <v>55</v>
      </c>
      <c r="H6" s="48">
        <v>1000000</v>
      </c>
      <c r="I6" s="49">
        <v>250000</v>
      </c>
      <c r="J6" s="56" t="s">
        <v>47</v>
      </c>
      <c r="K6" s="45">
        <f>SUM(H6:J6)</f>
        <v>1250000</v>
      </c>
      <c r="L6" s="45">
        <f>0.1*K6</f>
        <v>125000</v>
      </c>
      <c r="M6" s="45">
        <f>K6+L6</f>
        <v>1375000</v>
      </c>
      <c r="N6" s="48">
        <v>3300000</v>
      </c>
      <c r="O6" s="45">
        <f>M6+N6</f>
        <v>4675000</v>
      </c>
      <c r="Q6" s="51"/>
    </row>
    <row r="7" spans="1:21" s="1" customFormat="1">
      <c r="A7" s="37"/>
      <c r="B7" s="69" t="s">
        <v>38</v>
      </c>
      <c r="C7" s="69"/>
      <c r="D7" s="69"/>
      <c r="E7" s="69"/>
      <c r="F7" s="69"/>
      <c r="G7" s="69"/>
      <c r="H7" s="38">
        <f>SUM(H4:H6)</f>
        <v>3000000</v>
      </c>
      <c r="I7" s="39">
        <f>SUM(I4:I6)</f>
        <v>250000</v>
      </c>
      <c r="J7" s="39">
        <f>SUM(J4:J6)</f>
        <v>0</v>
      </c>
      <c r="K7" s="40">
        <f>Summary!C16</f>
        <v>3250000</v>
      </c>
      <c r="L7" s="40">
        <f>Summary!C17</f>
        <v>325000</v>
      </c>
      <c r="M7" s="40">
        <f>SUM(M4:M6)</f>
        <v>3575000</v>
      </c>
      <c r="N7" s="38">
        <f>SUM(N4:N6)</f>
        <v>7400000</v>
      </c>
      <c r="O7" s="38">
        <f>SUM(K7:N7)</f>
        <v>14550000</v>
      </c>
    </row>
    <row r="8" spans="1:21" ht="105" customHeight="1">
      <c r="A8" s="20">
        <v>4</v>
      </c>
      <c r="B8" s="16" t="s">
        <v>51</v>
      </c>
      <c r="C8" s="17" t="s">
        <v>49</v>
      </c>
      <c r="D8" s="21" t="s">
        <v>4</v>
      </c>
      <c r="E8" s="21" t="s">
        <v>26</v>
      </c>
      <c r="F8" s="18" t="s">
        <v>53</v>
      </c>
      <c r="G8" s="18" t="s">
        <v>54</v>
      </c>
      <c r="H8" s="22">
        <f>869091-J8</f>
        <v>819091</v>
      </c>
      <c r="I8" s="58">
        <v>240000</v>
      </c>
      <c r="J8" s="58">
        <v>50000</v>
      </c>
      <c r="K8" s="59">
        <f>SUM(H8:J8)</f>
        <v>1109091</v>
      </c>
      <c r="L8" s="59">
        <f>K8*0.1</f>
        <v>110909.1</v>
      </c>
      <c r="M8" s="19">
        <f>SUM(K8:L8)</f>
        <v>1220000.1000000001</v>
      </c>
      <c r="N8" s="22">
        <v>500000</v>
      </c>
      <c r="O8" s="22">
        <f>SUM(M8:N8)</f>
        <v>1720000.1</v>
      </c>
    </row>
    <row r="9" spans="1:21" ht="132.75" customHeight="1">
      <c r="A9" s="20">
        <v>5</v>
      </c>
      <c r="B9" s="16" t="s">
        <v>31</v>
      </c>
      <c r="C9" s="17" t="s">
        <v>49</v>
      </c>
      <c r="D9" s="21" t="s">
        <v>4</v>
      </c>
      <c r="E9" s="21" t="s">
        <v>32</v>
      </c>
      <c r="F9" s="18" t="s">
        <v>33</v>
      </c>
      <c r="G9" s="18" t="s">
        <v>34</v>
      </c>
      <c r="H9" s="22">
        <f>2721818.09090909-J9</f>
        <v>2571818.0909090899</v>
      </c>
      <c r="I9" s="58">
        <v>1328182</v>
      </c>
      <c r="J9" s="58">
        <v>150000</v>
      </c>
      <c r="K9" s="59">
        <f>SUM(H9:J9)</f>
        <v>4050000.0909090899</v>
      </c>
      <c r="L9" s="59">
        <f>K9*0.1</f>
        <v>405000.00909090904</v>
      </c>
      <c r="M9" s="19">
        <f>SUM(K9:L9)</f>
        <v>4455000.0999999987</v>
      </c>
      <c r="N9" s="22">
        <f>47950000+15000000</f>
        <v>62950000</v>
      </c>
      <c r="O9" s="22">
        <f>SUM(M9:N9)</f>
        <v>67405000.099999994</v>
      </c>
    </row>
    <row r="10" spans="1:21" ht="90" customHeight="1">
      <c r="A10" s="53">
        <v>6</v>
      </c>
      <c r="B10" s="35" t="s">
        <v>35</v>
      </c>
      <c r="C10" s="36" t="s">
        <v>45</v>
      </c>
      <c r="D10" s="25" t="s">
        <v>4</v>
      </c>
      <c r="E10" s="25" t="s">
        <v>26</v>
      </c>
      <c r="F10" s="23" t="s">
        <v>36</v>
      </c>
      <c r="G10" s="23" t="s">
        <v>37</v>
      </c>
      <c r="H10" s="24">
        <f>2500000-J10</f>
        <v>2400000</v>
      </c>
      <c r="I10" s="60">
        <v>0</v>
      </c>
      <c r="J10" s="58">
        <v>100000</v>
      </c>
      <c r="K10" s="61">
        <f>SUM(H10:J10)</f>
        <v>2500000</v>
      </c>
      <c r="L10" s="61">
        <f>K10*0.1</f>
        <v>250000</v>
      </c>
      <c r="M10" s="26">
        <f>SUM(K10:L10)</f>
        <v>2750000</v>
      </c>
      <c r="N10" s="24">
        <v>4100000</v>
      </c>
      <c r="O10" s="24">
        <f>SUM(M10:N10)</f>
        <v>6850000</v>
      </c>
    </row>
    <row r="11" spans="1:21">
      <c r="A11" s="52"/>
      <c r="B11" s="68" t="s">
        <v>39</v>
      </c>
      <c r="C11" s="68"/>
      <c r="D11" s="68"/>
      <c r="E11" s="68"/>
      <c r="F11" s="68"/>
      <c r="G11" s="68"/>
      <c r="H11" s="62">
        <f>SUM(H8:H10)</f>
        <v>5790909.0909090899</v>
      </c>
      <c r="I11" s="62">
        <f t="shared" ref="I11:O11" si="0">SUM(I8:I10)</f>
        <v>1568182</v>
      </c>
      <c r="J11" s="62">
        <f t="shared" si="0"/>
        <v>300000</v>
      </c>
      <c r="K11" s="62">
        <f t="shared" si="0"/>
        <v>7659091.0909090899</v>
      </c>
      <c r="L11" s="62">
        <f t="shared" si="0"/>
        <v>765909.10909090901</v>
      </c>
      <c r="M11" s="62">
        <f t="shared" si="0"/>
        <v>8425000.1999999993</v>
      </c>
      <c r="N11" s="62">
        <f t="shared" si="0"/>
        <v>67550000</v>
      </c>
      <c r="O11" s="62">
        <f t="shared" si="0"/>
        <v>75975000.199999988</v>
      </c>
    </row>
    <row r="12" spans="1:21" s="64" customFormat="1" ht="15.75">
      <c r="A12" s="70" t="s">
        <v>7</v>
      </c>
      <c r="B12" s="70"/>
      <c r="C12" s="70"/>
      <c r="D12" s="70"/>
      <c r="E12" s="70"/>
      <c r="F12" s="70"/>
      <c r="G12" s="70"/>
      <c r="H12" s="65">
        <f>SUM(H11,H7)</f>
        <v>8790909.0909090899</v>
      </c>
      <c r="I12" s="65">
        <f>I7+I11</f>
        <v>1818182</v>
      </c>
      <c r="J12" s="65">
        <f t="shared" ref="J12:O12" si="1">SUM(J11,J7)</f>
        <v>300000</v>
      </c>
      <c r="K12" s="65">
        <f t="shared" si="1"/>
        <v>10909091.09090909</v>
      </c>
      <c r="L12" s="65">
        <f t="shared" si="1"/>
        <v>1090909.1090909089</v>
      </c>
      <c r="M12" s="65">
        <f t="shared" si="1"/>
        <v>12000000.199999999</v>
      </c>
      <c r="N12" s="65">
        <f t="shared" si="1"/>
        <v>74950000</v>
      </c>
      <c r="O12" s="65">
        <f t="shared" si="1"/>
        <v>90525000.199999988</v>
      </c>
    </row>
    <row r="13" spans="1:21">
      <c r="B13" s="27"/>
      <c r="C13" s="27"/>
      <c r="D13" s="28"/>
      <c r="E13" s="29"/>
      <c r="F13" s="30"/>
      <c r="G13" s="10"/>
      <c r="H13" s="27"/>
      <c r="K13" s="31"/>
      <c r="L13" s="31"/>
      <c r="M13" s="31"/>
      <c r="N13" s="32"/>
      <c r="O13" s="32"/>
      <c r="Q13" s="6"/>
      <c r="R13" s="6"/>
    </row>
    <row r="14" spans="1:21">
      <c r="E14" s="33"/>
      <c r="F14" s="5"/>
      <c r="H14" s="66"/>
      <c r="I14" s="27"/>
      <c r="J14" s="27"/>
    </row>
    <row r="15" spans="1:21">
      <c r="H15" s="6"/>
      <c r="K15" s="34"/>
      <c r="L15" s="34"/>
      <c r="M15" s="34"/>
    </row>
    <row r="18" spans="7:8">
      <c r="H18" s="6"/>
    </row>
    <row r="19" spans="7:8">
      <c r="G19" s="10"/>
    </row>
    <row r="20" spans="7:8">
      <c r="G20" s="10"/>
    </row>
    <row r="21" spans="7:8">
      <c r="G21" s="10"/>
    </row>
    <row r="22" spans="7:8">
      <c r="G22" s="10"/>
    </row>
    <row r="23" spans="7:8">
      <c r="G23" s="10"/>
    </row>
  </sheetData>
  <mergeCells count="4">
    <mergeCell ref="A3:B3"/>
    <mergeCell ref="B11:G11"/>
    <mergeCell ref="B7:G7"/>
    <mergeCell ref="A12:G12"/>
  </mergeCells>
  <printOptions horizontalCentered="1"/>
  <pageMargins left="0.21" right="0.17" top="0.75" bottom="0.31" header="0.3" footer="0.3"/>
  <pageSetup paperSize="3" scale="8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8FD0EB9EC318C41BC3215F8FE928E39" ma:contentTypeVersion="10" ma:contentTypeDescription="Create a new document." ma:contentTypeScope="" ma:versionID="b17caccffdde8312f2f1ef10c4c6d4e6">
  <xsd:schema xmlns:xsd="http://www.w3.org/2001/XMLSchema" xmlns:xs="http://www.w3.org/2001/XMLSchema" xmlns:p="http://schemas.microsoft.com/office/2006/metadata/properties" xmlns:ns2="1aff248a-5efb-40a0-b99a-849f44d5ad9c" targetNamespace="http://schemas.microsoft.com/office/2006/metadata/properties" ma:root="true" ma:fieldsID="5865fc380fbfb3a6e79df6c9dbd2ea38" ns2:_="">
    <xsd:import namespace="1aff248a-5efb-40a0-b99a-849f44d5ad9c"/>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2:MediaServiceAutoKeyPoints" minOccurs="0"/>
                <xsd:element ref="ns2:MediaServiceKeyPoints" minOccurs="0"/>
                <xsd:element ref="ns2:MediaServiceLocatio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ff248a-5efb-40a0-b99a-849f44d5ad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DF6F82D7-EB6B-40CB-B28B-426D6AE28370}"/>
</file>

<file path=customXml/itemProps2.xml><?xml version="1.0" encoding="utf-8"?>
<ds:datastoreItem xmlns:ds="http://schemas.openxmlformats.org/officeDocument/2006/customXml" ds:itemID="{456882F4-E49A-4D7F-99A8-812827D920D8}"/>
</file>

<file path=customXml/itemProps3.xml><?xml version="1.0" encoding="utf-8"?>
<ds:datastoreItem xmlns:ds="http://schemas.openxmlformats.org/officeDocument/2006/customXml" ds:itemID="{91EAFE71-5221-4131-90EE-6754360A384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Summary</vt:lpstr>
      <vt:lpstr>Detail</vt:lpstr>
      <vt:lpstr>Detail!Print_Area</vt:lpstr>
      <vt:lpstr>Detail!Print_Titles</vt:lpstr>
    </vt:vector>
  </TitlesOfParts>
  <Company>Asian Development Bank</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B1D</dc:creator>
  <cp:lastModifiedBy>A11</cp:lastModifiedBy>
  <cp:lastPrinted>2011-03-31T10:00:24Z</cp:lastPrinted>
  <dcterms:created xsi:type="dcterms:W3CDTF">2011-03-28T14:59:08Z</dcterms:created>
  <dcterms:modified xsi:type="dcterms:W3CDTF">2011-03-31T11:14:20Z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0x01010078FD0EB9EC318C41BC3215F8FE928E39</vt:lpwstr>
  </property>
</Properties>
</file>